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315" windowHeight="11310" activeTab="0"/>
  </bookViews>
  <sheets>
    <sheet name="Male" sheetId="1" r:id="rId1"/>
    <sheet name="Female" sheetId="2" r:id="rId2"/>
  </sheets>
  <definedNames/>
  <calcPr fullCalcOnLoad="1"/>
</workbook>
</file>

<file path=xl/sharedStrings.xml><?xml version="1.0" encoding="utf-8"?>
<sst xmlns="http://schemas.openxmlformats.org/spreadsheetml/2006/main" count="105" uniqueCount="36">
  <si>
    <t>Vertical Jump</t>
  </si>
  <si>
    <t>Standing long jump</t>
  </si>
  <si>
    <t>Five Bounds</t>
  </si>
  <si>
    <t>Standing 30 metres</t>
  </si>
  <si>
    <t>Points</t>
  </si>
  <si>
    <t>Weight</t>
  </si>
  <si>
    <t>Stride frequency</t>
  </si>
  <si>
    <t>Stride length</t>
  </si>
  <si>
    <t>pounds</t>
  </si>
  <si>
    <t>metres</t>
  </si>
  <si>
    <t>strides/second</t>
  </si>
  <si>
    <t>seconds</t>
  </si>
  <si>
    <t>90% confidence level</t>
  </si>
  <si>
    <t>to</t>
  </si>
  <si>
    <t>points</t>
  </si>
  <si>
    <t>100m</t>
  </si>
  <si>
    <t>200m</t>
  </si>
  <si>
    <t>400m</t>
  </si>
  <si>
    <t>1500m</t>
  </si>
  <si>
    <t>110m Hurdles</t>
  </si>
  <si>
    <t>High Jump</t>
  </si>
  <si>
    <t>Pole Vault</t>
  </si>
  <si>
    <t>Long Jump</t>
  </si>
  <si>
    <t>Shot</t>
  </si>
  <si>
    <t>Discus</t>
  </si>
  <si>
    <t>Javelin</t>
  </si>
  <si>
    <t>100m Hurdles</t>
  </si>
  <si>
    <t>800m</t>
  </si>
  <si>
    <t xml:space="preserve">The IAAF Scoring Tables for Combined Events (edition 2001) are used to estimate performance in a selected event. </t>
  </si>
  <si>
    <t xml:space="preserve">On the appropriate male event table locate the number of points and read off the distance or time. </t>
  </si>
  <si>
    <t>The 90% confidence levels for each event are detailed below.</t>
  </si>
  <si>
    <t>ANALYSIS</t>
  </si>
  <si>
    <t>SCORES</t>
  </si>
  <si>
    <t>Talent Evaluation - Females</t>
  </si>
  <si>
    <t>Talent Evaluation - Males</t>
  </si>
  <si>
    <t xml:space="preserve">On the appropriate female event table locate the number of points and read off the distance or time.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</si>
</sst>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9</xdr:col>
      <xdr:colOff>66675</xdr:colOff>
      <xdr:row>9</xdr:row>
      <xdr:rowOff>38100</xdr:rowOff>
    </xdr:to>
    <xdr:pic>
      <xdr:nvPicPr>
        <xdr:cNvPr id="1" name="Picture 4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6677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9</xdr:col>
      <xdr:colOff>66675</xdr:colOff>
      <xdr:row>9</xdr:row>
      <xdr:rowOff>38100</xdr:rowOff>
    </xdr:to>
    <xdr:pic>
      <xdr:nvPicPr>
        <xdr:cNvPr id="1" name="Picture 2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6677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3" max="3" width="19.7109375" style="0" customWidth="1"/>
    <col min="4" max="4" width="10.57421875" style="0" bestFit="1" customWidth="1"/>
    <col min="5" max="5" width="5.7109375" style="0" customWidth="1"/>
    <col min="6" max="6" width="9.57421875" style="0" bestFit="1" customWidth="1"/>
  </cols>
  <sheetData>
    <row r="2" spans="1:256" ht="23.25">
      <c r="A2" s="8"/>
      <c r="B2" s="8"/>
      <c r="C2" s="8" t="s">
        <v>34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4" ht="15">
      <c r="A4" s="7" t="s">
        <v>32</v>
      </c>
    </row>
    <row r="5" spans="3:5" ht="15">
      <c r="C5" t="s">
        <v>0</v>
      </c>
      <c r="D5" s="10">
        <v>3</v>
      </c>
      <c r="E5" t="s">
        <v>9</v>
      </c>
    </row>
    <row r="6" spans="3:5" ht="15">
      <c r="C6" t="s">
        <v>1</v>
      </c>
      <c r="D6" s="10">
        <v>2</v>
      </c>
      <c r="E6" t="s">
        <v>9</v>
      </c>
    </row>
    <row r="7" spans="3:5" ht="15">
      <c r="C7" t="s">
        <v>2</v>
      </c>
      <c r="D7" s="10">
        <v>30</v>
      </c>
      <c r="E7" t="s">
        <v>9</v>
      </c>
    </row>
    <row r="8" spans="3:5" ht="15">
      <c r="C8" t="s">
        <v>3</v>
      </c>
      <c r="D8" s="10">
        <v>4</v>
      </c>
      <c r="E8" t="s">
        <v>11</v>
      </c>
    </row>
    <row r="10" spans="3:4" ht="15">
      <c r="C10" s="9" t="s">
        <v>4</v>
      </c>
      <c r="D10" s="4">
        <f>359.22+(6.42*D5*39.36)+(3.58*D6*39.36)+(0.61*D7*39.36)+(-113.49*D8)</f>
        <v>1665.4391999999998</v>
      </c>
    </row>
    <row r="12" spans="3:7" ht="15">
      <c r="C12" t="s">
        <v>12</v>
      </c>
      <c r="D12" s="5">
        <f>D10-151</f>
        <v>1514.4391999999998</v>
      </c>
      <c r="E12" s="1" t="s">
        <v>13</v>
      </c>
      <c r="F12" s="5">
        <f>D10+151</f>
        <v>1816.4391999999998</v>
      </c>
      <c r="G12" t="s">
        <v>14</v>
      </c>
    </row>
    <row r="13" spans="4:6" ht="15">
      <c r="D13" s="5"/>
      <c r="E13" s="1"/>
      <c r="F13" s="5"/>
    </row>
    <row r="14" spans="4:6" ht="15">
      <c r="D14" s="5"/>
      <c r="E14" s="1"/>
      <c r="F14" s="5"/>
    </row>
    <row r="15" ht="15">
      <c r="A15" s="7" t="s">
        <v>31</v>
      </c>
    </row>
    <row r="16" ht="15">
      <c r="B16" s="6" t="s">
        <v>28</v>
      </c>
    </row>
    <row r="17" ht="15">
      <c r="B17" s="6" t="s">
        <v>29</v>
      </c>
    </row>
    <row r="18" ht="15">
      <c r="B18" s="6" t="s">
        <v>30</v>
      </c>
    </row>
    <row r="20" spans="3:7" ht="15">
      <c r="C20" t="s">
        <v>15</v>
      </c>
      <c r="D20" s="3">
        <f>18-POWER((D12/25.4347),(1/1.81))</f>
        <v>8.437610678700981</v>
      </c>
      <c r="E20" s="1" t="s">
        <v>13</v>
      </c>
      <c r="F20" s="3">
        <f>18-POWER((F12/25.4347),(1/1.81))</f>
        <v>7.427061254655408</v>
      </c>
      <c r="G20" t="s">
        <v>11</v>
      </c>
    </row>
    <row r="21" spans="3:7" ht="15">
      <c r="C21" t="s">
        <v>16</v>
      </c>
      <c r="D21" s="3">
        <f>38-POWER(D12/5.8425,1/1.81)</f>
        <v>16.446886704841685</v>
      </c>
      <c r="E21" s="1" t="s">
        <v>13</v>
      </c>
      <c r="F21" s="3">
        <f>38-POWER(F12/5.8425,1/1.81)</f>
        <v>14.16916243583519</v>
      </c>
      <c r="G21" t="s">
        <v>11</v>
      </c>
    </row>
    <row r="22" spans="3:7" ht="15">
      <c r="C22" t="s">
        <v>17</v>
      </c>
      <c r="D22" s="3">
        <f>82-POWER(D12/1.53775,1/1.81)</f>
        <v>36.93976740676909</v>
      </c>
      <c r="E22" s="1" t="s">
        <v>13</v>
      </c>
      <c r="F22" s="3">
        <f>82-POWER(F12/1.53775,1/1.81)</f>
        <v>32.17782030710183</v>
      </c>
      <c r="G22" t="s">
        <v>11</v>
      </c>
    </row>
    <row r="23" spans="3:7" ht="15">
      <c r="C23" t="s">
        <v>18</v>
      </c>
      <c r="D23" s="3">
        <f>480-POWER(D12/0.03768,1/1.85)</f>
        <v>171.8764896894034</v>
      </c>
      <c r="E23" s="1" t="s">
        <v>13</v>
      </c>
      <c r="F23" s="3">
        <f>480-POWER(F12/0.03768,1/1.85)</f>
        <v>140.0533267775387</v>
      </c>
      <c r="G23" t="s">
        <v>11</v>
      </c>
    </row>
    <row r="24" spans="3:7" ht="15">
      <c r="C24" t="s">
        <v>19</v>
      </c>
      <c r="D24" s="3">
        <f>28.5-POWER(D12/5.74352,1/1.92)</f>
        <v>10.262055578867361</v>
      </c>
      <c r="E24" s="1" t="s">
        <v>13</v>
      </c>
      <c r="F24" s="3">
        <f>28.5-POWER(F12/5.74352,1/1.92)</f>
        <v>8.450405777182063</v>
      </c>
      <c r="G24" t="s">
        <v>11</v>
      </c>
    </row>
    <row r="25" spans="3:7" ht="15">
      <c r="C25" t="s">
        <v>20</v>
      </c>
      <c r="D25" s="3">
        <f>(75+POWER(D12/0.8465,1/1.42))/100</f>
        <v>2.702454408042817</v>
      </c>
      <c r="E25" s="1" t="s">
        <v>13</v>
      </c>
      <c r="F25" s="3">
        <f>(75+POWER(F12/0.8465,1/1.42))/100</f>
        <v>2.969181838930642</v>
      </c>
      <c r="G25" t="s">
        <v>9</v>
      </c>
    </row>
    <row r="26" spans="3:7" ht="15">
      <c r="C26" t="s">
        <v>21</v>
      </c>
      <c r="D26" s="3">
        <f>(100+POWER(D12/0.2797,1/1.35))/100</f>
        <v>6.829073585560467</v>
      </c>
      <c r="E26" s="1" t="s">
        <v>13</v>
      </c>
      <c r="F26" s="3">
        <f>(100+POWER(F12/0.2797,1/1.35))/100</f>
        <v>7.669528160774041</v>
      </c>
      <c r="G26" t="s">
        <v>9</v>
      </c>
    </row>
    <row r="27" spans="3:7" ht="15">
      <c r="C27" t="s">
        <v>22</v>
      </c>
      <c r="D27" s="3">
        <f>(220+POWER(D12/0.14354,1/1.4))/100</f>
        <v>9.67774486470841</v>
      </c>
      <c r="E27" s="1" t="s">
        <v>13</v>
      </c>
      <c r="F27" s="3">
        <f>(220+POWER(F12/0.14354,1/1.4))/100</f>
        <v>10.714851700261184</v>
      </c>
      <c r="G27" t="s">
        <v>9</v>
      </c>
    </row>
    <row r="28" spans="3:7" ht="15">
      <c r="C28" t="s">
        <v>23</v>
      </c>
      <c r="D28" s="3">
        <f>1.5+POWER(D12/51.39,1/1.05)</f>
        <v>26.584362671394718</v>
      </c>
      <c r="E28" s="1" t="s">
        <v>13</v>
      </c>
      <c r="F28" s="3">
        <f>1.5+POWER(F12/51.39,1/1.05)</f>
        <v>31.327143578563305</v>
      </c>
      <c r="G28" t="s">
        <v>9</v>
      </c>
    </row>
    <row r="29" spans="3:7" ht="15">
      <c r="C29" t="s">
        <v>24</v>
      </c>
      <c r="D29" s="3">
        <f>4+POWER(D12/12.91,1/1.1)</f>
        <v>80.06854179566494</v>
      </c>
      <c r="E29" s="1" t="s">
        <v>13</v>
      </c>
      <c r="F29" s="3">
        <f>4+POWER(F12/12.91,1/1.1)</f>
        <v>93.74186944067036</v>
      </c>
      <c r="G29" t="s">
        <v>9</v>
      </c>
    </row>
    <row r="30" spans="3:7" ht="15">
      <c r="C30" t="s">
        <v>25</v>
      </c>
      <c r="D30" s="3">
        <f>7+POWER(D12/10.14,1/1.08)</f>
        <v>110.07681884653178</v>
      </c>
      <c r="E30" s="1" t="s">
        <v>13</v>
      </c>
      <c r="F30" s="3">
        <f>7+POWER(F12/10.14,1/1.08)</f>
        <v>128.9777092099635</v>
      </c>
      <c r="G30" t="s">
        <v>9</v>
      </c>
    </row>
  </sheetData>
  <sheetProtection password="CA77" sheet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20.00390625" style="0" customWidth="1"/>
    <col min="5" max="5" width="5.8515625" style="0" customWidth="1"/>
  </cols>
  <sheetData>
    <row r="2" ht="23.25">
      <c r="C2" s="8" t="s">
        <v>33</v>
      </c>
    </row>
    <row r="4" ht="15">
      <c r="A4" t="s">
        <v>32</v>
      </c>
    </row>
    <row r="5" spans="3:5" ht="15">
      <c r="C5" t="s">
        <v>5</v>
      </c>
      <c r="D5" s="10">
        <v>160</v>
      </c>
      <c r="E5" t="s">
        <v>8</v>
      </c>
    </row>
    <row r="6" spans="3:5" ht="15">
      <c r="C6" t="s">
        <v>1</v>
      </c>
      <c r="D6" s="10">
        <v>2</v>
      </c>
      <c r="E6" t="s">
        <v>9</v>
      </c>
    </row>
    <row r="7" spans="3:5" ht="15">
      <c r="C7" t="s">
        <v>7</v>
      </c>
      <c r="D7" s="10">
        <v>3</v>
      </c>
      <c r="E7" t="s">
        <v>9</v>
      </c>
    </row>
    <row r="8" spans="3:5" ht="15">
      <c r="C8" t="s">
        <v>6</v>
      </c>
      <c r="D8" s="10">
        <v>4</v>
      </c>
      <c r="E8" t="s">
        <v>10</v>
      </c>
    </row>
    <row r="10" spans="3:4" ht="15">
      <c r="C10" s="9" t="s">
        <v>4</v>
      </c>
      <c r="D10" s="4">
        <f>(-1155.92)+(2.17*D5)+(5.95*D6*39.36)+(8.99*D7*39.36)+(97*D8)</f>
        <v>1109.2032</v>
      </c>
    </row>
    <row r="12" spans="3:7" ht="15">
      <c r="C12" t="s">
        <v>12</v>
      </c>
      <c r="D12" s="5">
        <f>D10-151</f>
        <v>958.2031999999999</v>
      </c>
      <c r="E12" s="1" t="s">
        <v>13</v>
      </c>
      <c r="F12" s="5">
        <f>D10+151</f>
        <v>1260.2032</v>
      </c>
      <c r="G12" t="s">
        <v>14</v>
      </c>
    </row>
    <row r="13" spans="4:6" ht="15">
      <c r="D13" s="1"/>
      <c r="E13" s="1"/>
      <c r="F13" s="1"/>
    </row>
    <row r="14" ht="15">
      <c r="A14" t="s">
        <v>31</v>
      </c>
    </row>
    <row r="15" ht="15">
      <c r="B15" s="6" t="s">
        <v>28</v>
      </c>
    </row>
    <row r="16" ht="15">
      <c r="B16" s="6" t="s">
        <v>35</v>
      </c>
    </row>
    <row r="17" ht="15">
      <c r="B17" s="6" t="s">
        <v>30</v>
      </c>
    </row>
    <row r="19" spans="3:7" ht="15">
      <c r="C19" t="s">
        <v>15</v>
      </c>
      <c r="D19" s="3">
        <f>21-POWER((D12/17.857),(1/1.81))</f>
        <v>11.97167368370428</v>
      </c>
      <c r="E19" s="2" t="s">
        <v>13</v>
      </c>
      <c r="F19" s="3">
        <f>21-POWER((F12/17.857),(1/1.81))</f>
        <v>10.496266597431761</v>
      </c>
      <c r="G19" t="s">
        <v>11</v>
      </c>
    </row>
    <row r="20" spans="3:7" ht="15">
      <c r="C20" t="s">
        <v>16</v>
      </c>
      <c r="D20" s="3">
        <f>42.5-POWER((D12/4.99087),(1/1.81))</f>
        <v>24.240813946854697</v>
      </c>
      <c r="E20" s="2" t="s">
        <v>13</v>
      </c>
      <c r="F20" s="3">
        <f>42.5-POWER((F12/4.99087),(1/1.81))</f>
        <v>21.256901807596513</v>
      </c>
      <c r="G20" t="s">
        <v>11</v>
      </c>
    </row>
    <row r="21" spans="3:7" ht="15">
      <c r="C21" t="s">
        <v>17</v>
      </c>
      <c r="D21" s="3">
        <f>91.7-POWER((D12/1.34385),(1/1.81))</f>
        <v>54.0034060859641</v>
      </c>
      <c r="E21" s="2" t="s">
        <v>13</v>
      </c>
      <c r="F21" s="3">
        <f>91.7-POWER((F12/1.34385),(1/1.81))</f>
        <v>47.843037060675464</v>
      </c>
      <c r="G21" t="s">
        <v>11</v>
      </c>
    </row>
    <row r="22" spans="3:7" ht="15">
      <c r="C22" t="s">
        <v>27</v>
      </c>
      <c r="D22" s="3">
        <f>254-POWER((D12/0.11193),(1/1.88))</f>
        <v>130.47318880642453</v>
      </c>
      <c r="E22" s="2" t="s">
        <v>13</v>
      </c>
      <c r="F22" s="3">
        <f>254-POWER((F12/0.11193),(1/1.88))</f>
        <v>111.09413944549038</v>
      </c>
      <c r="G22" t="s">
        <v>11</v>
      </c>
    </row>
    <row r="23" spans="3:7" ht="15">
      <c r="C23" t="s">
        <v>18</v>
      </c>
      <c r="D23" s="3">
        <f>535-POWER((D12/0.02883),(1/1.88))</f>
        <v>280.83644035028277</v>
      </c>
      <c r="E23" s="2" t="s">
        <v>13</v>
      </c>
      <c r="F23" s="3">
        <f>535-POWER((F12/0.02883),(1/1.88))</f>
        <v>240.9629252760206</v>
      </c>
      <c r="G23" t="s">
        <v>11</v>
      </c>
    </row>
    <row r="24" spans="3:7" ht="15">
      <c r="C24" t="s">
        <v>26</v>
      </c>
      <c r="D24" s="3">
        <f>26.7-POWER((D12/9.23076),(1/1.835))</f>
        <v>14.146709503223855</v>
      </c>
      <c r="E24" s="2" t="s">
        <v>13</v>
      </c>
      <c r="F24" s="3">
        <f>26.7-POWER((F12/9.23076),(1/1.835))</f>
        <v>12.125340083521385</v>
      </c>
      <c r="G24" t="s">
        <v>11</v>
      </c>
    </row>
    <row r="25" spans="3:7" ht="15">
      <c r="C25" t="s">
        <v>20</v>
      </c>
      <c r="D25" s="3">
        <f>(75+POWER((D12/1.84523),(1/1.348)))/100</f>
        <v>1.783705830647775</v>
      </c>
      <c r="E25" s="2" t="s">
        <v>13</v>
      </c>
      <c r="F25" s="3">
        <f>(75+POWER((F12/1.84523),(1/1.348)))/100</f>
        <v>2.01666933744944</v>
      </c>
      <c r="G25" t="s">
        <v>9</v>
      </c>
    </row>
    <row r="26" spans="3:7" ht="15">
      <c r="C26" t="s">
        <v>21</v>
      </c>
      <c r="D26" s="3">
        <f>(100+POWER((D12/0.44125),(1/1.35)))/100</f>
        <v>3.962672378552571</v>
      </c>
      <c r="E26" s="2" t="s">
        <v>13</v>
      </c>
      <c r="F26" s="3">
        <f>(100+POWER((F12/0.44125),(1/1.35)))/100</f>
        <v>4.629268968122331</v>
      </c>
      <c r="G26" t="s">
        <v>9</v>
      </c>
    </row>
    <row r="27" spans="3:7" ht="15">
      <c r="C27" t="s">
        <v>22</v>
      </c>
      <c r="D27" s="3">
        <f>(210+POWER((D12/0.188807),(1/1.41)))/100</f>
        <v>6.345914988269783</v>
      </c>
      <c r="E27" s="2" t="s">
        <v>13</v>
      </c>
      <c r="F27" s="3">
        <f>(210+POWER((F12/0.188807),(1/1.41)))/100</f>
        <v>7.2565160436757745</v>
      </c>
      <c r="G27" t="s">
        <v>9</v>
      </c>
    </row>
    <row r="28" spans="3:7" ht="15">
      <c r="C28" t="s">
        <v>23</v>
      </c>
      <c r="D28" s="3">
        <f>1.5+POWER((D12/56.0211),(1/1.05))</f>
        <v>16.441240354137587</v>
      </c>
      <c r="E28" s="2" t="s">
        <v>13</v>
      </c>
      <c r="F28" s="3">
        <f>1.5+POWER((F12/56.0211),(1/1.05))</f>
        <v>20.895624073981065</v>
      </c>
      <c r="G28" t="s">
        <v>9</v>
      </c>
    </row>
    <row r="29" spans="3:7" ht="15">
      <c r="C29" t="s">
        <v>24</v>
      </c>
      <c r="D29" s="3">
        <f>3+POWER((D12/12.3311),(1/1.1))</f>
        <v>55.31138026130369</v>
      </c>
      <c r="E29" s="2" t="s">
        <v>13</v>
      </c>
      <c r="F29" s="3">
        <f>3+POWER((F12/12.3311),(1/1.1))</f>
        <v>70.10617848100291</v>
      </c>
      <c r="G29" t="s">
        <v>9</v>
      </c>
    </row>
    <row r="30" spans="3:7" ht="15">
      <c r="C30" t="s">
        <v>25</v>
      </c>
      <c r="D30" s="3">
        <f>3.8+POWER((D12/15.9803),(1/1.04))</f>
        <v>55.02629780771642</v>
      </c>
      <c r="E30" s="2" t="s">
        <v>13</v>
      </c>
      <c r="F30" s="3">
        <f>3.8+POWER((F12/15.9803),(1/1.04))</f>
        <v>70.46527322996934</v>
      </c>
      <c r="G30" t="s">
        <v>9</v>
      </c>
    </row>
  </sheetData>
  <sheetProtection password="CA77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dcterms:created xsi:type="dcterms:W3CDTF">2012-01-17T13:31:05Z</dcterms:created>
  <dcterms:modified xsi:type="dcterms:W3CDTF">2012-01-17T15:21:29Z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