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20" yWindow="460" windowWidth="25060" windowHeight="22380" tabRatio="500" activeTab="0"/>
  </bookViews>
  <sheets>
    <sheet name="Read Me" sheetId="1" r:id="rId1"/>
    <sheet name="3 HRR" sheetId="2" r:id="rId2"/>
    <sheet name="4 HRR" sheetId="3" r:id="rId3"/>
    <sheet name="5 HRR" sheetId="4" r:id="rId4"/>
  </sheets>
  <definedNames/>
  <calcPr fullCalcOnLoad="1"/>
</workbook>
</file>

<file path=xl/sharedStrings.xml><?xml version="1.0" encoding="utf-8"?>
<sst xmlns="http://schemas.openxmlformats.org/spreadsheetml/2006/main" count="63" uniqueCount="37">
  <si>
    <t>MHR</t>
  </si>
  <si>
    <t>mls02/kg/min</t>
  </si>
  <si>
    <t>a</t>
  </si>
  <si>
    <t>b</t>
  </si>
  <si>
    <t>c</t>
  </si>
  <si>
    <t>d</t>
  </si>
  <si>
    <t>m</t>
  </si>
  <si>
    <t>e</t>
  </si>
  <si>
    <t>f</t>
  </si>
  <si>
    <t>g</t>
  </si>
  <si>
    <t>Calculates Vo2max for Chester Step test using 4 Heart Rate Readings</t>
  </si>
  <si>
    <t>Calculates Vo2max for Chester Step test using 3 Heart Rate Readings</t>
  </si>
  <si>
    <t>bpm</t>
  </si>
  <si>
    <t>x axis</t>
  </si>
  <si>
    <t>A statistical tool called regression analysis is used to calculate the best fit line</t>
  </si>
  <si>
    <t>accurately for the supplied heart rate readings</t>
  </si>
  <si>
    <t>HR</t>
  </si>
  <si>
    <t>Chester Step Test</t>
  </si>
  <si>
    <t>3 HRR</t>
  </si>
  <si>
    <t>Calculates your VO2 max using 3 heart rates from the test</t>
  </si>
  <si>
    <t>4 HRR</t>
  </si>
  <si>
    <t>Calculates your VO2 max using 4 heart rates from the test</t>
  </si>
  <si>
    <t>Calculates your VO2 max using 5 heart rates from the test</t>
  </si>
  <si>
    <t>5 HRR</t>
  </si>
  <si>
    <t>The athlete's VO2 max will displayed along with the graph indicating</t>
  </si>
  <si>
    <t>There are three worksheets</t>
  </si>
  <si>
    <t>Select the appropraite worksheet and enter the athlete's:</t>
  </si>
  <si>
    <t>VO2 max</t>
  </si>
  <si>
    <r>
      <t>Enter the 3 heart rate readings (</t>
    </r>
    <r>
      <rPr>
        <sz val="14"/>
        <color indexed="10"/>
        <rFont val="Arial"/>
        <family val="0"/>
      </rPr>
      <t>HR</t>
    </r>
    <r>
      <rPr>
        <sz val="14"/>
        <color indexed="8"/>
        <rFont val="Arial"/>
        <family val="0"/>
      </rPr>
      <t>) and Maximum Heart Rate (</t>
    </r>
    <r>
      <rPr>
        <sz val="14"/>
        <color indexed="10"/>
        <rFont val="Arial"/>
        <family val="0"/>
      </rPr>
      <t>MHR</t>
    </r>
    <r>
      <rPr>
        <sz val="14"/>
        <color indexed="8"/>
        <rFont val="Arial"/>
        <family val="0"/>
      </rPr>
      <t>)</t>
    </r>
  </si>
  <si>
    <r>
      <t>Enter the 4 heart readings (</t>
    </r>
    <r>
      <rPr>
        <sz val="14"/>
        <color indexed="10"/>
        <rFont val="Arial"/>
        <family val="0"/>
      </rPr>
      <t>HR</t>
    </r>
    <r>
      <rPr>
        <sz val="14"/>
        <color indexed="8"/>
        <rFont val="Arial"/>
        <family val="0"/>
      </rPr>
      <t>) and Maximum Heart Rate (</t>
    </r>
    <r>
      <rPr>
        <sz val="14"/>
        <color indexed="10"/>
        <rFont val="Arial"/>
        <family val="0"/>
      </rPr>
      <t>MHR</t>
    </r>
    <r>
      <rPr>
        <sz val="14"/>
        <color indexed="8"/>
        <rFont val="Arial"/>
        <family val="0"/>
      </rPr>
      <t>)</t>
    </r>
  </si>
  <si>
    <t>Calculates Vo2max using 5 Heart Rate Readings</t>
  </si>
  <si>
    <r>
      <t>Enter the 5 heart readings (</t>
    </r>
    <r>
      <rPr>
        <sz val="14"/>
        <color indexed="10"/>
        <rFont val="Arial"/>
        <family val="0"/>
      </rPr>
      <t>HR</t>
    </r>
    <r>
      <rPr>
        <sz val="14"/>
        <color indexed="8"/>
        <rFont val="Arial"/>
        <family val="0"/>
      </rPr>
      <t>) and Maximum Heart Rate (</t>
    </r>
    <r>
      <rPr>
        <sz val="14"/>
        <color indexed="10"/>
        <rFont val="Arial"/>
        <family val="0"/>
      </rPr>
      <t>MHR</t>
    </r>
    <r>
      <rPr>
        <sz val="14"/>
        <color indexed="8"/>
        <rFont val="Arial"/>
        <family val="0"/>
      </rPr>
      <t>)</t>
    </r>
  </si>
  <si>
    <r>
      <t>Heart rate readings (</t>
    </r>
    <r>
      <rPr>
        <sz val="12"/>
        <color indexed="10"/>
        <rFont val="Calibri (Body)"/>
        <family val="0"/>
      </rPr>
      <t>red circles</t>
    </r>
    <r>
      <rPr>
        <sz val="12"/>
        <color theme="1"/>
        <rFont val="Calibri"/>
        <family val="2"/>
      </rPr>
      <t>)</t>
    </r>
  </si>
  <si>
    <r>
      <t>Point of interception of the straight line with the MHR (</t>
    </r>
    <r>
      <rPr>
        <sz val="12"/>
        <color indexed="21"/>
        <rFont val="Calibri (Body)"/>
        <family val="0"/>
      </rPr>
      <t>green circle</t>
    </r>
    <r>
      <rPr>
        <sz val="12"/>
        <rFont val="Calibri"/>
        <family val="0"/>
      </rPr>
      <t>)</t>
    </r>
  </si>
  <si>
    <r>
      <t>The straight line fit for the heart rate readings  (</t>
    </r>
    <r>
      <rPr>
        <sz val="12"/>
        <color indexed="15"/>
        <rFont val="Calibri (Body)"/>
        <family val="0"/>
      </rPr>
      <t>blue circles</t>
    </r>
    <r>
      <rPr>
        <sz val="12"/>
        <color theme="1"/>
        <rFont val="Calibri"/>
        <family val="2"/>
      </rPr>
      <t>)</t>
    </r>
  </si>
  <si>
    <t>Maximum Heart Rate (HR)</t>
  </si>
  <si>
    <t>The heart rate readings from the test (MHR)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</si>
</sst>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00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0"/>
    </font>
    <font>
      <sz val="14"/>
      <color indexed="10"/>
      <name val="Arial"/>
      <family val="0"/>
    </font>
    <font>
      <sz val="8"/>
      <name val="Calibri"/>
      <family val="2"/>
    </font>
    <font>
      <sz val="12"/>
      <color indexed="10"/>
      <name val="Calibri (Body)"/>
      <family val="0"/>
    </font>
    <font>
      <sz val="12"/>
      <name val="Calibri"/>
      <family val="0"/>
    </font>
    <font>
      <sz val="12"/>
      <color indexed="21"/>
      <name val="Calibri (Body)"/>
      <family val="0"/>
    </font>
    <font>
      <sz val="12"/>
      <color indexed="15"/>
      <name val="Calibri (Body)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20"/>
      <color indexed="8"/>
      <name val="Calibri"/>
      <family val="2"/>
    </font>
    <font>
      <sz val="10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000000"/>
      <name val="Arial"/>
      <family val="0"/>
    </font>
    <font>
      <sz val="14"/>
      <color theme="1"/>
      <name val="Arial"/>
      <family val="0"/>
    </font>
    <font>
      <sz val="14"/>
      <color rgb="FFFF0000"/>
      <name val="Arial"/>
      <family val="0"/>
    </font>
    <font>
      <b/>
      <sz val="14"/>
      <color theme="1"/>
      <name val="Arial"/>
      <family val="0"/>
    </font>
    <font>
      <sz val="12"/>
      <color rgb="FF000000"/>
      <name val="Arial"/>
      <family val="0"/>
    </font>
    <font>
      <sz val="12"/>
      <color theme="1"/>
      <name val="Arial"/>
      <family val="0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right" vertical="center"/>
      <protection hidden="1"/>
    </xf>
    <xf numFmtId="0" fontId="50" fillId="0" borderId="0" xfId="0" applyFont="1" applyAlignment="1">
      <alignment/>
    </xf>
    <xf numFmtId="2" fontId="50" fillId="0" borderId="0" xfId="0" applyNumberFormat="1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/>
      <protection hidden="1"/>
    </xf>
    <xf numFmtId="2" fontId="4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/>
    </xf>
    <xf numFmtId="2" fontId="50" fillId="0" borderId="0" xfId="0" applyNumberFormat="1" applyFont="1" applyAlignment="1">
      <alignment horizontal="center" vertical="center"/>
    </xf>
    <xf numFmtId="0" fontId="48" fillId="0" borderId="0" xfId="0" applyFont="1" applyAlignment="1" quotePrefix="1">
      <alignment horizontal="center" vertical="center"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8" fillId="33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0175"/>
          <c:w val="0.927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dPt>
            <c:idx val="14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6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7"/>
            <c:spPr>
              <a:solidFill>
                <a:srgbClr val="00B05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8080"/>
                </a:solidFill>
                <a:ln>
                  <a:solidFill>
                    <a:srgbClr val="63AAFE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xVal>
            <c:numRef>
              <c:f>'3 HRR'!$F$21:$F$38</c:f>
              <c:numCache/>
            </c:numRef>
          </c:xVal>
          <c:yVal>
            <c:numRef>
              <c:f>'3 HRR'!$G$21:$G$38</c:f>
              <c:numCache/>
            </c:numRef>
          </c:yVal>
          <c:smooth val="0"/>
        </c:ser>
        <c:axId val="22401844"/>
        <c:axId val="290005"/>
      </c:scatterChart>
      <c:valAx>
        <c:axId val="2240184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VO2 max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005"/>
        <c:crosses val="autoZero"/>
        <c:crossBetween val="midCat"/>
        <c:dispUnits/>
      </c:valAx>
      <c:valAx>
        <c:axId val="290005"/>
        <c:scaling>
          <c:orientation val="minMax"/>
          <c:max val="2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Heart Rate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01844"/>
        <c:crosses val="autoZero"/>
        <c:crossBetween val="midCat"/>
        <c:dispUnits/>
        <c:majorUnit val="10"/>
      </c:valAx>
      <c:spPr>
        <a:noFill/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02"/>
          <c:w val="0.927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dPt>
            <c:idx val="14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6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7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8"/>
            <c:spPr>
              <a:solidFill>
                <a:srgbClr val="00B05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8080"/>
                </a:solidFill>
                <a:ln>
                  <a:solidFill>
                    <a:srgbClr val="FFFFFF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xVal>
            <c:numRef>
              <c:f>'4 HRR'!$F$21:$F$39</c:f>
              <c:numCache/>
            </c:numRef>
          </c:xVal>
          <c:yVal>
            <c:numRef>
              <c:f>'4 HRR'!$G$21:$G$39</c:f>
              <c:numCache/>
            </c:numRef>
          </c:yVal>
          <c:smooth val="0"/>
        </c:ser>
        <c:axId val="2610046"/>
        <c:axId val="23490415"/>
      </c:scatterChart>
      <c:valAx>
        <c:axId val="261004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VO2 max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90415"/>
        <c:crosses val="autoZero"/>
        <c:crossBetween val="midCat"/>
        <c:dispUnits/>
      </c:valAx>
      <c:valAx>
        <c:axId val="23490415"/>
        <c:scaling>
          <c:orientation val="minMax"/>
          <c:max val="2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Heart Rate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0046"/>
        <c:crosses val="autoZero"/>
        <c:crossBetween val="midCat"/>
        <c:dispUnits/>
        <c:majorUnit val="10"/>
      </c:valAx>
      <c:spPr>
        <a:noFill/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2"/>
          <c:w val="0.9252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dPt>
            <c:idx val="14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6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7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63AAFE"/>
                  </a:solidFill>
                </a:ln>
              </c:spPr>
            </c:marker>
          </c:dPt>
          <c:dPt>
            <c:idx val="18"/>
            <c:spPr>
              <a:solidFill>
                <a:srgbClr val="FF0000"/>
              </a:solidFill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19"/>
            <c:spPr>
              <a:solidFill>
                <a:srgbClr val="00B05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8080"/>
                </a:solidFill>
                <a:ln>
                  <a:solidFill>
                    <a:srgbClr val="63AAFE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xVal>
            <c:numRef>
              <c:f>'5 HRR'!$F$21:$F$40</c:f>
              <c:numCache/>
            </c:numRef>
          </c:xVal>
          <c:yVal>
            <c:numRef>
              <c:f>'5 HRR'!$G$21:$G$40</c:f>
              <c:numCache/>
            </c:numRef>
          </c:yVal>
          <c:smooth val="0"/>
        </c:ser>
        <c:axId val="10087144"/>
        <c:axId val="23675433"/>
      </c:scatterChart>
      <c:valAx>
        <c:axId val="1008714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VO2 max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675433"/>
        <c:crosses val="autoZero"/>
        <c:crossBetween val="midCat"/>
        <c:dispUnits/>
      </c:valAx>
      <c:valAx>
        <c:axId val="23675433"/>
        <c:scaling>
          <c:orientation val="minMax"/>
          <c:max val="2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Heart Rate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87144"/>
        <c:crosses val="autoZero"/>
        <c:crossBetween val="midCat"/>
        <c:dispUnits/>
        <c:majorUnit val="10"/>
      </c:valAx>
      <c:spPr>
        <a:noFill/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47625</xdr:rowOff>
    </xdr:from>
    <xdr:to>
      <xdr:col>8</xdr:col>
      <xdr:colOff>504825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23825" y="3905250"/>
        <a:ext cx="6019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704850</xdr:colOff>
      <xdr:row>1</xdr:row>
      <xdr:rowOff>85725</xdr:rowOff>
    </xdr:from>
    <xdr:to>
      <xdr:col>5</xdr:col>
      <xdr:colOff>295275</xdr:colOff>
      <xdr:row>6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5750"/>
          <a:ext cx="1724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0</xdr:rowOff>
    </xdr:from>
    <xdr:to>
      <xdr:col>8</xdr:col>
      <xdr:colOff>552450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0975" y="4057650"/>
        <a:ext cx="59912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609600</xdr:colOff>
      <xdr:row>1</xdr:row>
      <xdr:rowOff>76200</xdr:rowOff>
    </xdr:from>
    <xdr:to>
      <xdr:col>5</xdr:col>
      <xdr:colOff>228600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04800"/>
          <a:ext cx="1714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161925</xdr:rowOff>
    </xdr:from>
    <xdr:to>
      <xdr:col>8</xdr:col>
      <xdr:colOff>523875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52400" y="4248150"/>
        <a:ext cx="5857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542925</xdr:colOff>
      <xdr:row>1</xdr:row>
      <xdr:rowOff>85725</xdr:rowOff>
    </xdr:from>
    <xdr:to>
      <xdr:col>5</xdr:col>
      <xdr:colOff>257175</xdr:colOff>
      <xdr:row>6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85750"/>
          <a:ext cx="1714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tabSelected="1" zoomScalePageLayoutView="0" workbookViewId="0" topLeftCell="A1">
      <selection activeCell="E36" sqref="E36"/>
    </sheetView>
  </sheetViews>
  <sheetFormatPr defaultColWidth="11.00390625" defaultRowHeight="15.75"/>
  <sheetData>
    <row r="3" ht="25.5">
      <c r="C3" s="32" t="s">
        <v>17</v>
      </c>
    </row>
    <row r="6" ht="15.75">
      <c r="A6" t="s">
        <v>25</v>
      </c>
    </row>
    <row r="8" spans="2:3" ht="15.75">
      <c r="B8" t="s">
        <v>18</v>
      </c>
      <c r="C8" t="s">
        <v>19</v>
      </c>
    </row>
    <row r="9" spans="2:3" ht="15.75">
      <c r="B9" t="s">
        <v>20</v>
      </c>
      <c r="C9" t="s">
        <v>21</v>
      </c>
    </row>
    <row r="10" spans="2:3" ht="15.75">
      <c r="B10" t="s">
        <v>23</v>
      </c>
      <c r="C10" t="s">
        <v>22</v>
      </c>
    </row>
    <row r="13" ht="15.75">
      <c r="A13" t="s">
        <v>26</v>
      </c>
    </row>
    <row r="15" ht="15.75">
      <c r="B15" t="s">
        <v>35</v>
      </c>
    </row>
    <row r="16" ht="15.75">
      <c r="B16" t="s">
        <v>36</v>
      </c>
    </row>
    <row r="19" ht="15.75">
      <c r="A19" t="s">
        <v>24</v>
      </c>
    </row>
    <row r="21" ht="15.75">
      <c r="B21" t="s">
        <v>32</v>
      </c>
    </row>
    <row r="22" ht="15.75">
      <c r="B22" s="31" t="s">
        <v>33</v>
      </c>
    </row>
    <row r="23" ht="15.75">
      <c r="B23" t="s">
        <v>34</v>
      </c>
    </row>
    <row r="26" ht="15.75">
      <c r="A26" s="26" t="s">
        <v>14</v>
      </c>
    </row>
    <row r="27" ht="15.75">
      <c r="A27" s="27" t="s">
        <v>15</v>
      </c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view="pageLayout" workbookViewId="0" topLeftCell="A1">
      <selection activeCell="F13" sqref="F13"/>
    </sheetView>
  </sheetViews>
  <sheetFormatPr defaultColWidth="8.00390625" defaultRowHeight="15.75"/>
  <cols>
    <col min="1" max="1" width="5.875" style="0" customWidth="1"/>
    <col min="2" max="3" width="8.375" style="0" bestFit="1" customWidth="1"/>
    <col min="4" max="4" width="10.625" style="0" customWidth="1"/>
    <col min="5" max="5" width="17.375" style="0" customWidth="1"/>
    <col min="6" max="6" width="7.375" style="0" customWidth="1"/>
  </cols>
  <sheetData>
    <row r="2" spans="3:10" ht="18">
      <c r="C2" s="4"/>
      <c r="D2" s="4"/>
      <c r="E2" s="4"/>
      <c r="F2" s="4"/>
      <c r="G2" s="4"/>
      <c r="H2" s="4"/>
      <c r="I2" s="4"/>
      <c r="J2" s="4"/>
    </row>
    <row r="3" spans="1:10" ht="18">
      <c r="A3" s="4"/>
      <c r="I3" s="4"/>
      <c r="J3" s="4"/>
    </row>
    <row r="4" spans="2:10" ht="18">
      <c r="B4" s="4"/>
      <c r="I4" s="4"/>
      <c r="J4" s="4"/>
    </row>
    <row r="5" spans="1:10" ht="18">
      <c r="A5" s="4"/>
      <c r="C5" s="12"/>
      <c r="D5" s="4"/>
      <c r="E5" s="4"/>
      <c r="F5" s="4"/>
      <c r="G5" s="4"/>
      <c r="H5" s="4"/>
      <c r="I5" s="4"/>
      <c r="J5" s="4"/>
    </row>
    <row r="6" spans="1:10" ht="18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>
      <c r="A7" s="4"/>
      <c r="B7" s="17"/>
      <c r="E7" s="4"/>
      <c r="F7" s="4"/>
      <c r="G7" s="4"/>
      <c r="H7" s="4"/>
      <c r="I7" s="4"/>
      <c r="J7" s="4"/>
    </row>
    <row r="8" spans="1:10" ht="18">
      <c r="A8" s="4"/>
      <c r="H8" s="4"/>
      <c r="I8" s="4"/>
      <c r="J8" s="4"/>
    </row>
    <row r="9" spans="1:10" ht="18">
      <c r="A9" s="4"/>
      <c r="B9" s="4" t="s">
        <v>11</v>
      </c>
      <c r="H9" s="4"/>
      <c r="I9" s="4"/>
      <c r="J9" s="4"/>
    </row>
    <row r="10" spans="1:10" ht="18">
      <c r="A10" s="4"/>
      <c r="H10" s="4"/>
      <c r="I10" s="4"/>
      <c r="J10" s="4"/>
    </row>
    <row r="11" spans="1:10" ht="18">
      <c r="A11" s="4"/>
      <c r="B11" s="4" t="s">
        <v>28</v>
      </c>
      <c r="H11" s="4"/>
      <c r="I11" s="4"/>
      <c r="J11" s="4"/>
    </row>
    <row r="12" spans="1:10" ht="18">
      <c r="A12" s="4"/>
      <c r="B12" s="4"/>
      <c r="C12" s="12"/>
      <c r="D12" s="4"/>
      <c r="E12" s="4"/>
      <c r="F12" s="4"/>
      <c r="G12" s="4"/>
      <c r="H12" s="4"/>
      <c r="I12" s="4"/>
      <c r="J12" s="4"/>
    </row>
    <row r="13" spans="1:10" ht="18">
      <c r="A13" s="4"/>
      <c r="B13" s="13" t="s">
        <v>16</v>
      </c>
      <c r="C13" s="12" t="s">
        <v>13</v>
      </c>
      <c r="D13" s="4"/>
      <c r="E13" s="14" t="s">
        <v>0</v>
      </c>
      <c r="F13" s="29">
        <v>175</v>
      </c>
      <c r="G13" s="4"/>
      <c r="H13" s="4"/>
      <c r="I13" s="4"/>
      <c r="J13" s="4"/>
    </row>
    <row r="14" spans="1:3" s="4" customFormat="1" ht="18">
      <c r="A14" s="2"/>
      <c r="B14" s="29">
        <v>100</v>
      </c>
      <c r="C14" s="12">
        <v>14</v>
      </c>
    </row>
    <row r="15" spans="2:7" s="4" customFormat="1" ht="18">
      <c r="B15" s="29">
        <v>126</v>
      </c>
      <c r="C15" s="12">
        <v>20</v>
      </c>
      <c r="E15" s="28" t="s">
        <v>27</v>
      </c>
      <c r="F15" s="15">
        <f>D25*F13+D28</f>
        <v>38.47004608294931</v>
      </c>
      <c r="G15" s="8" t="s">
        <v>1</v>
      </c>
    </row>
    <row r="16" spans="2:6" s="4" customFormat="1" ht="18">
      <c r="B16" s="29">
        <v>132</v>
      </c>
      <c r="C16" s="12">
        <v>26</v>
      </c>
      <c r="F16" s="16"/>
    </row>
    <row r="17" s="4" customFormat="1" ht="18">
      <c r="A17" s="20"/>
    </row>
    <row r="18" s="4" customFormat="1" ht="18">
      <c r="A18" s="20"/>
    </row>
    <row r="19" spans="1:10" ht="18">
      <c r="A19" s="4"/>
      <c r="B19" s="4"/>
      <c r="E19" s="4"/>
      <c r="F19" s="4"/>
      <c r="G19" s="4"/>
      <c r="H19" s="4"/>
      <c r="I19" s="4"/>
      <c r="J19" s="4"/>
    </row>
    <row r="20" spans="1:10" ht="18">
      <c r="A20" s="4"/>
      <c r="B20" s="4"/>
      <c r="E20" s="4"/>
      <c r="F20" s="4"/>
      <c r="G20" s="4"/>
      <c r="H20" s="4"/>
      <c r="I20" s="4"/>
      <c r="J20" s="4"/>
    </row>
    <row r="21" spans="1:10" ht="18">
      <c r="A21" s="4"/>
      <c r="B21" s="4"/>
      <c r="C21" s="12" t="s">
        <v>2</v>
      </c>
      <c r="D21" s="12">
        <f>3*((B14*C14)+(B15*C15)+(B16*C16))</f>
        <v>22056</v>
      </c>
      <c r="E21" s="4"/>
      <c r="F21" s="12">
        <f aca="true" t="shared" si="0" ref="F21:F34">$D$25*G21+$D$28</f>
        <v>46.76497695852535</v>
      </c>
      <c r="G21" s="12">
        <v>200</v>
      </c>
      <c r="H21" s="4"/>
      <c r="I21" s="4"/>
      <c r="J21" s="4"/>
    </row>
    <row r="22" spans="1:10" ht="18">
      <c r="A22" s="4"/>
      <c r="B22" s="4"/>
      <c r="C22" s="12" t="s">
        <v>3</v>
      </c>
      <c r="D22" s="12">
        <f>(B14+B15+B16)*(C14+C15+C16)</f>
        <v>21480</v>
      </c>
      <c r="E22" s="4"/>
      <c r="F22" s="12">
        <f t="shared" si="0"/>
        <v>43.44700460829493</v>
      </c>
      <c r="G22" s="12">
        <v>190</v>
      </c>
      <c r="H22" s="4"/>
      <c r="I22" s="4"/>
      <c r="J22" s="4"/>
    </row>
    <row r="23" spans="1:10" ht="18">
      <c r="A23" s="4"/>
      <c r="B23" s="4"/>
      <c r="C23" s="12" t="s">
        <v>4</v>
      </c>
      <c r="D23" s="12">
        <f>3*((B14*B14)+(B15*B15)+(B16*B16))</f>
        <v>129900</v>
      </c>
      <c r="E23" s="4"/>
      <c r="F23" s="12">
        <f t="shared" si="0"/>
        <v>40.12903225806451</v>
      </c>
      <c r="G23" s="12">
        <f>G22-10</f>
        <v>180</v>
      </c>
      <c r="H23" s="4"/>
      <c r="I23" s="4"/>
      <c r="J23" s="4"/>
    </row>
    <row r="24" spans="1:10" ht="18">
      <c r="A24" s="4"/>
      <c r="B24" s="4"/>
      <c r="C24" s="12" t="s">
        <v>5</v>
      </c>
      <c r="D24" s="12">
        <f>(B14+B15+B16)*(B14+B15+B16)</f>
        <v>128164</v>
      </c>
      <c r="E24" s="4"/>
      <c r="F24" s="12">
        <f t="shared" si="0"/>
        <v>36.81105990783411</v>
      </c>
      <c r="G24" s="12">
        <f aca="true" t="shared" si="1" ref="G24:G34">G23-10</f>
        <v>170</v>
      </c>
      <c r="H24" s="4"/>
      <c r="I24" s="4"/>
      <c r="J24" s="4"/>
    </row>
    <row r="25" spans="1:10" ht="18">
      <c r="A25" s="4"/>
      <c r="B25" s="4"/>
      <c r="C25" s="12" t="s">
        <v>6</v>
      </c>
      <c r="D25" s="19">
        <f>(D21-D22)/(D23-D24)</f>
        <v>0.3317972350230415</v>
      </c>
      <c r="E25" s="4"/>
      <c r="F25" s="12">
        <f t="shared" si="0"/>
        <v>33.49308755760369</v>
      </c>
      <c r="G25" s="12">
        <f t="shared" si="1"/>
        <v>160</v>
      </c>
      <c r="H25" s="4"/>
      <c r="I25" s="4"/>
      <c r="J25" s="4"/>
    </row>
    <row r="26" spans="1:10" ht="18">
      <c r="A26" s="2"/>
      <c r="B26" s="4"/>
      <c r="C26" s="12" t="s">
        <v>7</v>
      </c>
      <c r="D26" s="12">
        <f>C14+C15+C16</f>
        <v>60</v>
      </c>
      <c r="E26" s="4"/>
      <c r="F26" s="12">
        <f t="shared" si="0"/>
        <v>30.17511520737327</v>
      </c>
      <c r="G26" s="12">
        <f t="shared" si="1"/>
        <v>150</v>
      </c>
      <c r="H26" s="4"/>
      <c r="I26" s="4"/>
      <c r="J26" s="4"/>
    </row>
    <row r="27" spans="1:10" ht="18">
      <c r="A27" s="4"/>
      <c r="B27" s="4"/>
      <c r="C27" s="12" t="s">
        <v>8</v>
      </c>
      <c r="D27" s="18">
        <f>D25*(B14+B15+B16)</f>
        <v>118.78341013824885</v>
      </c>
      <c r="E27" s="4"/>
      <c r="F27" s="12">
        <f t="shared" si="0"/>
        <v>26.857142857142858</v>
      </c>
      <c r="G27" s="12">
        <f t="shared" si="1"/>
        <v>140</v>
      </c>
      <c r="H27" s="4"/>
      <c r="I27" s="4"/>
      <c r="J27" s="4"/>
    </row>
    <row r="28" spans="1:10" ht="18">
      <c r="A28" s="4"/>
      <c r="B28" s="4"/>
      <c r="C28" s="12" t="s">
        <v>9</v>
      </c>
      <c r="D28" s="18">
        <f>(D26-D27)/3</f>
        <v>-19.59447004608295</v>
      </c>
      <c r="E28" s="4"/>
      <c r="F28" s="12">
        <f t="shared" si="0"/>
        <v>23.539170506912445</v>
      </c>
      <c r="G28" s="12">
        <f t="shared" si="1"/>
        <v>130</v>
      </c>
      <c r="H28" s="4"/>
      <c r="I28" s="4"/>
      <c r="J28" s="4"/>
    </row>
    <row r="29" spans="1:10" ht="18">
      <c r="A29" s="4"/>
      <c r="B29" s="4"/>
      <c r="C29" s="4"/>
      <c r="D29" s="4"/>
      <c r="E29" s="4"/>
      <c r="F29" s="12">
        <f t="shared" si="0"/>
        <v>20.221198156682025</v>
      </c>
      <c r="G29" s="12">
        <f t="shared" si="1"/>
        <v>120</v>
      </c>
      <c r="H29" s="4"/>
      <c r="I29" s="4"/>
      <c r="J29" s="4"/>
    </row>
    <row r="30" spans="6:7" ht="18">
      <c r="F30" s="12">
        <f t="shared" si="0"/>
        <v>16.903225806451612</v>
      </c>
      <c r="G30" s="12">
        <f t="shared" si="1"/>
        <v>110</v>
      </c>
    </row>
    <row r="31" spans="6:7" ht="18">
      <c r="F31" s="12">
        <f t="shared" si="0"/>
        <v>13.5852534562212</v>
      </c>
      <c r="G31" s="12">
        <f t="shared" si="1"/>
        <v>100</v>
      </c>
    </row>
    <row r="32" spans="6:7" ht="18">
      <c r="F32" s="12">
        <f t="shared" si="0"/>
        <v>10.267281105990783</v>
      </c>
      <c r="G32" s="12">
        <f t="shared" si="1"/>
        <v>90</v>
      </c>
    </row>
    <row r="33" spans="6:7" ht="18">
      <c r="F33" s="12">
        <f t="shared" si="0"/>
        <v>6.9493087557603666</v>
      </c>
      <c r="G33" s="12">
        <f t="shared" si="1"/>
        <v>80</v>
      </c>
    </row>
    <row r="34" spans="6:7" ht="18">
      <c r="F34" s="12">
        <f t="shared" si="0"/>
        <v>3.6313364055299537</v>
      </c>
      <c r="G34" s="12">
        <f t="shared" si="1"/>
        <v>70</v>
      </c>
    </row>
    <row r="35" spans="6:7" ht="18">
      <c r="F35" s="12">
        <v>14</v>
      </c>
      <c r="G35" s="12">
        <f>B14</f>
        <v>100</v>
      </c>
    </row>
    <row r="36" spans="6:7" ht="18">
      <c r="F36" s="12">
        <v>20</v>
      </c>
      <c r="G36" s="12">
        <f>B15</f>
        <v>126</v>
      </c>
    </row>
    <row r="37" spans="6:7" ht="18">
      <c r="F37" s="12">
        <v>26</v>
      </c>
      <c r="G37" s="12">
        <f>B16</f>
        <v>132</v>
      </c>
    </row>
    <row r="38" spans="6:7" ht="18">
      <c r="F38" s="21">
        <f>F15</f>
        <v>38.47004608294931</v>
      </c>
      <c r="G38" s="12">
        <f>F13</f>
        <v>175</v>
      </c>
    </row>
    <row r="40" spans="6:7" ht="15.75">
      <c r="F40" s="33">
        <f>F15</f>
        <v>38.47004608294931</v>
      </c>
      <c r="G40">
        <v>60</v>
      </c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  <headerFooter alignWithMargins="0">
    <oddHeader>&amp;CChester Step Test</oddHeader>
    <oddFooter>&amp;LBrian Mackenzie&amp;Cwww.brianmac.co.uk&amp;ROctober 2016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I52"/>
  <sheetViews>
    <sheetView view="pageLayout" workbookViewId="0" topLeftCell="A1">
      <selection activeCell="B14" sqref="B14"/>
    </sheetView>
  </sheetViews>
  <sheetFormatPr defaultColWidth="7.625" defaultRowHeight="15.75"/>
  <cols>
    <col min="1" max="1" width="6.625" style="4" customWidth="1"/>
    <col min="2" max="2" width="8.875" style="4" customWidth="1"/>
    <col min="3" max="3" width="7.625" style="4" customWidth="1"/>
    <col min="4" max="4" width="10.125" style="4" customWidth="1"/>
    <col min="5" max="5" width="17.375" style="4" customWidth="1"/>
    <col min="6" max="6" width="7.875" style="4" bestFit="1" customWidth="1"/>
    <col min="7" max="16384" width="7.625" style="4" customWidth="1"/>
  </cols>
  <sheetData>
    <row r="2" ht="18"/>
    <row r="3" ht="18"/>
    <row r="4" ht="18"/>
    <row r="5" ht="18"/>
    <row r="6" ht="18"/>
    <row r="7" ht="18"/>
    <row r="9" ht="18">
      <c r="B9" s="4" t="s">
        <v>10</v>
      </c>
    </row>
    <row r="11" ht="18">
      <c r="B11" s="4" t="s">
        <v>29</v>
      </c>
    </row>
    <row r="12" spans="2:9" s="22" customFormat="1" ht="18">
      <c r="B12" s="4"/>
      <c r="C12" s="4"/>
      <c r="D12" s="4"/>
      <c r="E12" s="4"/>
      <c r="F12" s="4"/>
      <c r="G12" s="4"/>
      <c r="H12" s="4"/>
      <c r="I12" s="4"/>
    </row>
    <row r="13" spans="2:9" s="22" customFormat="1" ht="18">
      <c r="B13" s="13" t="s">
        <v>16</v>
      </c>
      <c r="C13" s="12" t="s">
        <v>13</v>
      </c>
      <c r="D13" s="4"/>
      <c r="E13" s="14" t="s">
        <v>0</v>
      </c>
      <c r="F13" s="29">
        <v>173</v>
      </c>
      <c r="G13" s="4"/>
      <c r="H13" s="4"/>
      <c r="I13" s="4"/>
    </row>
    <row r="14" spans="2:9" s="22" customFormat="1" ht="18">
      <c r="B14" s="29">
        <v>90</v>
      </c>
      <c r="C14" s="12">
        <v>14</v>
      </c>
      <c r="D14" s="4"/>
      <c r="E14" s="4"/>
      <c r="F14" s="4"/>
      <c r="G14" s="4"/>
      <c r="H14" s="4"/>
      <c r="I14" s="4"/>
    </row>
    <row r="15" spans="1:9" s="22" customFormat="1" ht="18">
      <c r="A15" s="23"/>
      <c r="B15" s="29">
        <v>105</v>
      </c>
      <c r="C15" s="12">
        <v>20</v>
      </c>
      <c r="D15" s="4"/>
      <c r="E15" s="28" t="s">
        <v>27</v>
      </c>
      <c r="F15" s="15">
        <f>D25*F13+D28</f>
        <v>50.885682574916764</v>
      </c>
      <c r="G15" s="8" t="s">
        <v>1</v>
      </c>
      <c r="H15" s="4"/>
      <c r="I15" s="4"/>
    </row>
    <row r="16" spans="2:9" s="22" customFormat="1" ht="18">
      <c r="B16" s="29">
        <v>116</v>
      </c>
      <c r="C16" s="12">
        <v>26</v>
      </c>
      <c r="D16" s="4"/>
      <c r="E16" s="4"/>
      <c r="F16" s="16"/>
      <c r="G16" s="4"/>
      <c r="H16" s="4"/>
      <c r="I16" s="4"/>
    </row>
    <row r="17" spans="2:9" s="22" customFormat="1" ht="18">
      <c r="B17" s="29">
        <v>131</v>
      </c>
      <c r="C17" s="12">
        <v>32</v>
      </c>
      <c r="D17" s="4"/>
      <c r="E17" s="4"/>
      <c r="F17" s="4"/>
      <c r="G17" s="4"/>
      <c r="H17" s="4"/>
      <c r="I17" s="4"/>
    </row>
    <row r="18" spans="1:3" s="22" customFormat="1" ht="18">
      <c r="A18" s="25"/>
      <c r="C18" s="24"/>
    </row>
    <row r="19" spans="1:3" s="22" customFormat="1" ht="18">
      <c r="A19" s="25"/>
      <c r="C19" s="24"/>
    </row>
    <row r="21" spans="3:7" ht="18">
      <c r="C21" s="12" t="s">
        <v>2</v>
      </c>
      <c r="D21" s="12">
        <f>4*((B14*C14)+(B15*C15)+(B16*C16)+(B17*C17))</f>
        <v>42272</v>
      </c>
      <c r="F21" s="12">
        <f aca="true" t="shared" si="0" ref="F21:F34">$D$25*G21+$D$28</f>
        <v>62.932297447280796</v>
      </c>
      <c r="G21" s="12">
        <v>200</v>
      </c>
    </row>
    <row r="22" spans="3:7" ht="18">
      <c r="C22" s="12" t="s">
        <v>3</v>
      </c>
      <c r="D22" s="12">
        <f>(B14+B15+B16+B17)*(C14+C15+C16+C17)</f>
        <v>40664</v>
      </c>
      <c r="F22" s="12">
        <f t="shared" si="0"/>
        <v>58.47058823529412</v>
      </c>
      <c r="G22" s="12">
        <v>190</v>
      </c>
    </row>
    <row r="23" spans="3:7" ht="18">
      <c r="C23" s="12" t="s">
        <v>4</v>
      </c>
      <c r="D23" s="12">
        <f>4*((B14*B14)+(B15*B15)+(B16*B16)+(B17*B17))</f>
        <v>198968</v>
      </c>
      <c r="F23" s="12">
        <f t="shared" si="0"/>
        <v>54.008879023307436</v>
      </c>
      <c r="G23" s="12">
        <f>G22-10</f>
        <v>180</v>
      </c>
    </row>
    <row r="24" spans="3:7" ht="18">
      <c r="C24" s="12" t="s">
        <v>5</v>
      </c>
      <c r="D24" s="12">
        <f>(B14+B15+B16+B17)*(B14+B15+B16+B17)</f>
        <v>195364</v>
      </c>
      <c r="F24" s="12">
        <f t="shared" si="0"/>
        <v>49.54716981132075</v>
      </c>
      <c r="G24" s="12">
        <f aca="true" t="shared" si="1" ref="G24:G34">G23-10</f>
        <v>170</v>
      </c>
    </row>
    <row r="25" spans="3:7" ht="18">
      <c r="C25" s="12" t="s">
        <v>6</v>
      </c>
      <c r="D25" s="18">
        <f>(D21-D22)/(D23-D24)</f>
        <v>0.44617092119866814</v>
      </c>
      <c r="F25" s="12">
        <f t="shared" si="0"/>
        <v>45.08546059933408</v>
      </c>
      <c r="G25" s="12">
        <f t="shared" si="1"/>
        <v>160</v>
      </c>
    </row>
    <row r="26" spans="3:7" ht="18">
      <c r="C26" s="12" t="s">
        <v>7</v>
      </c>
      <c r="D26" s="12">
        <f>C14+C15+C16+C17</f>
        <v>92</v>
      </c>
      <c r="F26" s="12">
        <f t="shared" si="0"/>
        <v>40.62375138734739</v>
      </c>
      <c r="G26" s="12">
        <f t="shared" si="1"/>
        <v>150</v>
      </c>
    </row>
    <row r="27" spans="3:7" ht="18">
      <c r="C27" s="12" t="s">
        <v>8</v>
      </c>
      <c r="D27" s="18">
        <f>D25*(B14+B15+B16+B17)</f>
        <v>197.2075471698113</v>
      </c>
      <c r="F27" s="12">
        <f t="shared" si="0"/>
        <v>36.16204217536071</v>
      </c>
      <c r="G27" s="12">
        <f t="shared" si="1"/>
        <v>140</v>
      </c>
    </row>
    <row r="28" spans="3:7" ht="18">
      <c r="C28" s="12" t="s">
        <v>9</v>
      </c>
      <c r="D28" s="18">
        <f>(D26-D27)/4</f>
        <v>-26.301886792452827</v>
      </c>
      <c r="F28" s="12">
        <f t="shared" si="0"/>
        <v>31.70033296337403</v>
      </c>
      <c r="G28" s="12">
        <f t="shared" si="1"/>
        <v>130</v>
      </c>
    </row>
    <row r="29" spans="6:7" ht="18">
      <c r="F29" s="12">
        <f t="shared" si="0"/>
        <v>27.23862375138735</v>
      </c>
      <c r="G29" s="12">
        <f t="shared" si="1"/>
        <v>120</v>
      </c>
    </row>
    <row r="30" spans="3:7" ht="18">
      <c r="C30" s="12"/>
      <c r="D30" s="12"/>
      <c r="F30" s="12">
        <f t="shared" si="0"/>
        <v>22.77691453940067</v>
      </c>
      <c r="G30" s="12">
        <f t="shared" si="1"/>
        <v>110</v>
      </c>
    </row>
    <row r="31" spans="6:7" ht="18">
      <c r="F31" s="12">
        <f t="shared" si="0"/>
        <v>18.315205327413985</v>
      </c>
      <c r="G31" s="12">
        <f t="shared" si="1"/>
        <v>100</v>
      </c>
    </row>
    <row r="32" spans="6:7" ht="18">
      <c r="F32" s="12">
        <f t="shared" si="0"/>
        <v>13.853496115427305</v>
      </c>
      <c r="G32" s="12">
        <f t="shared" si="1"/>
        <v>90</v>
      </c>
    </row>
    <row r="33" spans="6:7" ht="18">
      <c r="F33" s="12">
        <f t="shared" si="0"/>
        <v>9.391786903440625</v>
      </c>
      <c r="G33" s="12">
        <f t="shared" si="1"/>
        <v>80</v>
      </c>
    </row>
    <row r="34" spans="6:7" ht="18">
      <c r="F34" s="12">
        <f t="shared" si="0"/>
        <v>4.930077691453942</v>
      </c>
      <c r="G34" s="12">
        <f t="shared" si="1"/>
        <v>70</v>
      </c>
    </row>
    <row r="35" spans="6:7" ht="18">
      <c r="F35" s="12">
        <v>14</v>
      </c>
      <c r="G35" s="12">
        <f>B14</f>
        <v>90</v>
      </c>
    </row>
    <row r="36" spans="6:7" ht="18">
      <c r="F36" s="12">
        <v>20</v>
      </c>
      <c r="G36" s="12">
        <f>B15</f>
        <v>105</v>
      </c>
    </row>
    <row r="37" spans="6:7" ht="18">
      <c r="F37" s="12">
        <v>26</v>
      </c>
      <c r="G37" s="12">
        <f>B16</f>
        <v>116</v>
      </c>
    </row>
    <row r="38" spans="6:7" ht="18">
      <c r="F38" s="12">
        <v>32</v>
      </c>
      <c r="G38" s="12">
        <f>B17</f>
        <v>131</v>
      </c>
    </row>
    <row r="39" spans="6:7" ht="18">
      <c r="F39" s="21">
        <f>F15</f>
        <v>50.885682574916764</v>
      </c>
      <c r="G39" s="12">
        <f>F13</f>
        <v>173</v>
      </c>
    </row>
    <row r="52" ht="18">
      <c r="A52" s="2"/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  <headerFooter alignWithMargins="0">
    <oddHeader>&amp;CChester Step Test</oddHeader>
    <oddFooter>&amp;LBrian Mackenzie&amp;Cwww.brianmac.co.uk&amp;ROctober 2016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view="pageLayout" workbookViewId="0" topLeftCell="A1">
      <selection activeCell="B14" sqref="B14"/>
    </sheetView>
  </sheetViews>
  <sheetFormatPr defaultColWidth="8.875" defaultRowHeight="15.75"/>
  <cols>
    <col min="1" max="1" width="6.125" style="0" customWidth="1"/>
    <col min="2" max="3" width="8.875" style="0" customWidth="1"/>
    <col min="4" max="4" width="10.125" style="0" customWidth="1"/>
    <col min="5" max="5" width="16.125" style="0" customWidth="1"/>
    <col min="6" max="6" width="7.875" style="0" customWidth="1"/>
    <col min="7" max="7" width="6.875" style="0" customWidth="1"/>
    <col min="8" max="8" width="7.125" style="0" customWidth="1"/>
  </cols>
  <sheetData>
    <row r="2" spans="9:12" ht="18">
      <c r="I2" s="4"/>
      <c r="J2" s="4"/>
      <c r="K2" s="4"/>
      <c r="L2" s="4"/>
    </row>
    <row r="3" spans="1:12" ht="18">
      <c r="A3" s="4"/>
      <c r="I3" s="4"/>
      <c r="J3" s="4"/>
      <c r="K3" s="4"/>
      <c r="L3" s="4"/>
    </row>
    <row r="4" spans="9:12" ht="18">
      <c r="I4" s="4"/>
      <c r="J4" s="4"/>
      <c r="K4" s="4"/>
      <c r="L4" s="4"/>
    </row>
    <row r="5" spans="1:12" ht="18">
      <c r="A5" s="3"/>
      <c r="I5" s="4"/>
      <c r="J5" s="4"/>
      <c r="K5" s="4"/>
      <c r="L5" s="4"/>
    </row>
    <row r="6" spans="1:12" ht="18">
      <c r="A6" s="3"/>
      <c r="I6" s="4"/>
      <c r="J6" s="4"/>
      <c r="K6" s="4"/>
      <c r="L6" s="4"/>
    </row>
    <row r="7" spans="1:12" ht="18">
      <c r="A7" s="3"/>
      <c r="I7" s="4"/>
      <c r="J7" s="4"/>
      <c r="K7" s="4"/>
      <c r="L7" s="4"/>
    </row>
    <row r="8" spans="1:12" ht="18">
      <c r="A8" s="3"/>
      <c r="I8" s="4"/>
      <c r="J8" s="4"/>
      <c r="K8" s="4"/>
      <c r="L8" s="4"/>
    </row>
    <row r="9" spans="1:12" ht="18">
      <c r="A9" s="3"/>
      <c r="B9" s="3" t="s">
        <v>30</v>
      </c>
      <c r="C9" s="3"/>
      <c r="D9" s="3"/>
      <c r="E9" s="3"/>
      <c r="F9" s="3"/>
      <c r="G9" s="4"/>
      <c r="H9" s="4"/>
      <c r="I9" s="4"/>
      <c r="J9" s="4"/>
      <c r="K9" s="4"/>
      <c r="L9" s="4"/>
    </row>
    <row r="10" spans="1:12" ht="18">
      <c r="A10" s="3"/>
      <c r="B10" s="3"/>
      <c r="C10" s="3"/>
      <c r="D10" s="3"/>
      <c r="E10" s="3"/>
      <c r="F10" s="3"/>
      <c r="G10" s="4"/>
      <c r="H10" s="4"/>
      <c r="I10" s="4"/>
      <c r="J10" s="4"/>
      <c r="K10" s="4"/>
      <c r="L10" s="4"/>
    </row>
    <row r="11" spans="1:12" ht="18">
      <c r="A11" s="3"/>
      <c r="B11" s="3" t="s">
        <v>31</v>
      </c>
      <c r="C11" s="3"/>
      <c r="D11" s="3"/>
      <c r="E11" s="3"/>
      <c r="F11" s="3"/>
      <c r="G11" s="4"/>
      <c r="H11" s="4"/>
      <c r="I11" s="4"/>
      <c r="J11" s="4"/>
      <c r="K11" s="4"/>
      <c r="L11" s="4"/>
    </row>
    <row r="12" spans="1:12" ht="18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</row>
    <row r="13" spans="2:7" s="4" customFormat="1" ht="18">
      <c r="B13" s="5" t="s">
        <v>16</v>
      </c>
      <c r="C13" s="6" t="s">
        <v>13</v>
      </c>
      <c r="D13" s="3"/>
      <c r="E13" s="7" t="s">
        <v>0</v>
      </c>
      <c r="F13" s="30">
        <v>175</v>
      </c>
      <c r="G13" s="4" t="s">
        <v>12</v>
      </c>
    </row>
    <row r="14" spans="2:4" s="4" customFormat="1" ht="18">
      <c r="B14" s="29">
        <v>90</v>
      </c>
      <c r="C14" s="6">
        <v>14</v>
      </c>
      <c r="D14" s="3"/>
    </row>
    <row r="15" spans="1:7" s="4" customFormat="1" ht="18">
      <c r="A15" s="2"/>
      <c r="B15" s="29">
        <v>103</v>
      </c>
      <c r="C15" s="6">
        <v>20</v>
      </c>
      <c r="D15" s="3"/>
      <c r="E15" s="28" t="s">
        <v>27</v>
      </c>
      <c r="F15" s="9">
        <f>D25*F13+D28</f>
        <v>49.85806451612903</v>
      </c>
      <c r="G15" s="10" t="s">
        <v>1</v>
      </c>
    </row>
    <row r="16" spans="2:6" s="4" customFormat="1" ht="18">
      <c r="B16" s="29">
        <v>118</v>
      </c>
      <c r="C16" s="6">
        <v>26</v>
      </c>
      <c r="D16" s="3"/>
      <c r="E16" s="3"/>
      <c r="F16" s="3"/>
    </row>
    <row r="17" spans="2:6" s="4" customFormat="1" ht="18">
      <c r="B17" s="29">
        <v>131</v>
      </c>
      <c r="C17" s="6">
        <v>32</v>
      </c>
      <c r="D17" s="3"/>
      <c r="E17" s="3"/>
      <c r="F17" s="3"/>
    </row>
    <row r="18" spans="1:6" s="4" customFormat="1" ht="18">
      <c r="A18" s="20"/>
      <c r="B18" s="29">
        <v>143</v>
      </c>
      <c r="C18" s="6">
        <v>36</v>
      </c>
      <c r="D18" s="3"/>
      <c r="E18" s="3"/>
      <c r="F18" s="3"/>
    </row>
    <row r="19" spans="1:3" s="4" customFormat="1" ht="18">
      <c r="A19" s="20"/>
      <c r="C19" s="12"/>
    </row>
    <row r="20" s="4" customFormat="1" ht="18">
      <c r="C20" s="12"/>
    </row>
    <row r="21" spans="1:12" ht="18">
      <c r="A21" s="3"/>
      <c r="B21" s="3"/>
      <c r="C21" s="6" t="s">
        <v>2</v>
      </c>
      <c r="D21" s="6">
        <f>5*((B14*C14)+(B15*C15)+(B16*C16)+(B17*C17)+(B18*C18))</f>
        <v>78640</v>
      </c>
      <c r="E21" s="3"/>
      <c r="F21" s="12">
        <f aca="true" t="shared" si="0" ref="F21:F34">$D$25*G21+$D$28</f>
        <v>60.314126807563966</v>
      </c>
      <c r="G21" s="12">
        <v>200</v>
      </c>
      <c r="H21" s="4"/>
      <c r="I21" s="4"/>
      <c r="J21" s="4"/>
      <c r="K21" s="4"/>
      <c r="L21" s="4"/>
    </row>
    <row r="22" spans="1:12" ht="18">
      <c r="A22" s="3"/>
      <c r="B22" s="3"/>
      <c r="C22" s="6" t="s">
        <v>3</v>
      </c>
      <c r="D22" s="6">
        <f>(B14+B15+B16+B17+B18)*(C14+C15+C16+C17+C18)</f>
        <v>74880</v>
      </c>
      <c r="E22" s="3"/>
      <c r="F22" s="12">
        <f t="shared" si="0"/>
        <v>56.13170189098999</v>
      </c>
      <c r="G22" s="12">
        <v>190</v>
      </c>
      <c r="H22" s="4"/>
      <c r="I22" s="4"/>
      <c r="J22" s="4"/>
      <c r="K22" s="4"/>
      <c r="L22" s="4"/>
    </row>
    <row r="23" spans="1:12" ht="18">
      <c r="A23" s="3"/>
      <c r="B23" s="3"/>
      <c r="C23" s="6" t="s">
        <v>4</v>
      </c>
      <c r="D23" s="6">
        <f>5*((B14*B14)+(B15*B15)+(B16*B16)+(B17*B17)+(B18*B18))</f>
        <v>351215</v>
      </c>
      <c r="E23" s="3"/>
      <c r="F23" s="12">
        <f t="shared" si="0"/>
        <v>51.94927697441602</v>
      </c>
      <c r="G23" s="12">
        <f>G22-10</f>
        <v>180</v>
      </c>
      <c r="H23" s="4"/>
      <c r="I23" s="4"/>
      <c r="J23" s="4"/>
      <c r="K23" s="4"/>
      <c r="L23" s="4"/>
    </row>
    <row r="24" spans="1:12" ht="18">
      <c r="A24" s="4"/>
      <c r="B24" s="4"/>
      <c r="C24" s="6" t="s">
        <v>5</v>
      </c>
      <c r="D24" s="6">
        <f>(B14+B15+B16+B17+B18)*(B14+B15+B16+B17+B18)</f>
        <v>342225</v>
      </c>
      <c r="E24" s="4"/>
      <c r="F24" s="12">
        <f t="shared" si="0"/>
        <v>47.766852057842044</v>
      </c>
      <c r="G24" s="12">
        <f aca="true" t="shared" si="1" ref="G24:G34">G23-10</f>
        <v>170</v>
      </c>
      <c r="H24" s="4"/>
      <c r="I24" s="4"/>
      <c r="J24" s="4"/>
      <c r="K24" s="4"/>
      <c r="L24" s="4"/>
    </row>
    <row r="25" spans="1:12" ht="18">
      <c r="A25" s="4"/>
      <c r="B25" s="4"/>
      <c r="C25" s="6" t="s">
        <v>6</v>
      </c>
      <c r="D25" s="11">
        <f>(D21-D22)/(D23-D24)</f>
        <v>0.41824249165739713</v>
      </c>
      <c r="E25" s="4"/>
      <c r="F25" s="12">
        <f t="shared" si="0"/>
        <v>43.58442714126808</v>
      </c>
      <c r="G25" s="12">
        <f t="shared" si="1"/>
        <v>160</v>
      </c>
      <c r="H25" s="4"/>
      <c r="I25" s="4"/>
      <c r="J25" s="4"/>
      <c r="K25" s="4"/>
      <c r="L25" s="4"/>
    </row>
    <row r="26" spans="1:12" ht="18">
      <c r="A26" s="2"/>
      <c r="B26" s="4"/>
      <c r="C26" s="6" t="s">
        <v>7</v>
      </c>
      <c r="D26" s="6">
        <f>C14+C15+C16+C17+C18</f>
        <v>128</v>
      </c>
      <c r="E26" s="4"/>
      <c r="F26" s="12">
        <f t="shared" si="0"/>
        <v>39.402002224694115</v>
      </c>
      <c r="G26" s="12">
        <f t="shared" si="1"/>
        <v>150</v>
      </c>
      <c r="H26" s="4"/>
      <c r="I26" s="4"/>
      <c r="J26" s="4"/>
      <c r="K26" s="4"/>
      <c r="L26" s="4"/>
    </row>
    <row r="27" spans="1:12" ht="18">
      <c r="A27" s="4"/>
      <c r="B27" s="4"/>
      <c r="C27" s="6" t="s">
        <v>8</v>
      </c>
      <c r="D27" s="11">
        <f>D25*(B14+B15+B16+B17+B18)</f>
        <v>244.6718576195773</v>
      </c>
      <c r="E27" s="4"/>
      <c r="F27" s="12">
        <f t="shared" si="0"/>
        <v>35.21957730812014</v>
      </c>
      <c r="G27" s="12">
        <f t="shared" si="1"/>
        <v>140</v>
      </c>
      <c r="H27" s="4"/>
      <c r="I27" s="4"/>
      <c r="J27" s="4"/>
      <c r="K27" s="4"/>
      <c r="L27" s="4"/>
    </row>
    <row r="28" spans="1:12" ht="18">
      <c r="A28" s="4"/>
      <c r="B28" s="4"/>
      <c r="C28" s="6" t="s">
        <v>9</v>
      </c>
      <c r="D28" s="11">
        <f>(D26-D27)/5</f>
        <v>-23.33437152391546</v>
      </c>
      <c r="E28" s="4"/>
      <c r="F28" s="12">
        <f t="shared" si="0"/>
        <v>31.03715239154617</v>
      </c>
      <c r="G28" s="12">
        <f t="shared" si="1"/>
        <v>130</v>
      </c>
      <c r="H28" s="4"/>
      <c r="I28" s="4"/>
      <c r="J28" s="4"/>
      <c r="K28" s="4"/>
      <c r="L28" s="4"/>
    </row>
    <row r="29" spans="4:7" ht="18">
      <c r="D29" s="1"/>
      <c r="F29" s="12">
        <f t="shared" si="0"/>
        <v>26.854727474972197</v>
      </c>
      <c r="G29" s="12">
        <f t="shared" si="1"/>
        <v>120</v>
      </c>
    </row>
    <row r="30" spans="6:7" ht="18">
      <c r="F30" s="12">
        <f t="shared" si="0"/>
        <v>22.672302558398226</v>
      </c>
      <c r="G30" s="12">
        <f t="shared" si="1"/>
        <v>110</v>
      </c>
    </row>
    <row r="31" spans="6:7" ht="18">
      <c r="F31" s="12">
        <f t="shared" si="0"/>
        <v>18.489877641824254</v>
      </c>
      <c r="G31" s="12">
        <f t="shared" si="1"/>
        <v>100</v>
      </c>
    </row>
    <row r="32" spans="6:7" ht="18">
      <c r="F32" s="12">
        <f t="shared" si="0"/>
        <v>14.307452725250283</v>
      </c>
      <c r="G32" s="12">
        <f t="shared" si="1"/>
        <v>90</v>
      </c>
    </row>
    <row r="33" spans="6:7" ht="18">
      <c r="F33" s="12">
        <f t="shared" si="0"/>
        <v>10.125027808676311</v>
      </c>
      <c r="G33" s="12">
        <f t="shared" si="1"/>
        <v>80</v>
      </c>
    </row>
    <row r="34" spans="6:7" ht="18">
      <c r="F34" s="12">
        <f t="shared" si="0"/>
        <v>5.9426028921023395</v>
      </c>
      <c r="G34" s="12">
        <f t="shared" si="1"/>
        <v>70</v>
      </c>
    </row>
    <row r="35" spans="6:7" ht="12" customHeight="1">
      <c r="F35" s="12">
        <v>14</v>
      </c>
      <c r="G35" s="12">
        <f>B14</f>
        <v>90</v>
      </c>
    </row>
    <row r="36" spans="6:7" ht="18">
      <c r="F36" s="12">
        <v>20</v>
      </c>
      <c r="G36" s="12">
        <f>B15</f>
        <v>103</v>
      </c>
    </row>
    <row r="37" spans="6:7" ht="18">
      <c r="F37" s="12">
        <v>26</v>
      </c>
      <c r="G37" s="12">
        <f>B16</f>
        <v>118</v>
      </c>
    </row>
    <row r="38" spans="6:7" ht="18">
      <c r="F38" s="12">
        <v>32</v>
      </c>
      <c r="G38" s="12">
        <f>B17</f>
        <v>131</v>
      </c>
    </row>
    <row r="39" spans="6:7" ht="18">
      <c r="F39" s="12">
        <v>36</v>
      </c>
      <c r="G39" s="12">
        <f>B18</f>
        <v>143</v>
      </c>
    </row>
    <row r="40" spans="6:7" ht="22.5" customHeight="1">
      <c r="F40" s="21">
        <f>F15</f>
        <v>49.85806451612903</v>
      </c>
      <c r="G40" s="12">
        <f>F13</f>
        <v>175</v>
      </c>
    </row>
  </sheetData>
  <sheetProtection password="CA77" sheet="1" objects="1" scenarios="1" selectLockedCells="1"/>
  <printOptions/>
  <pageMargins left="0.75" right="0.75" top="1" bottom="1" header="0.3" footer="0.3"/>
  <pageSetup orientation="portrait" paperSize="9"/>
  <headerFooter alignWithMargins="0">
    <oddHeader>&amp;CChester Step Test</oddHeader>
    <oddFooter>&amp;LBrian Mackenzie&amp;Cwww.brianmac.co.uk&amp;ROctober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2016-10-20T14:18:10Z</dcterms:created>
  <dcterms:modified xsi:type="dcterms:W3CDTF">2016-10-24T16:39:43Z</dcterms:modified>
  <cp:category/>
  <cp:version/>
  <cp:contentType/>
  <cp:contentStatus/>
</cp:coreProperties>
</file>